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20" windowWidth="14805" windowHeight="8010"/>
  </bookViews>
  <sheets>
    <sheet name="Sayfa1" sheetId="1" r:id="rId1"/>
    <sheet name="Sayfa2" sheetId="2" r:id="rId2"/>
    <sheet name="Sayfa3" sheetId="3" r:id="rId3"/>
  </sheets>
  <calcPr calcId="125725"/>
</workbook>
</file>

<file path=xl/calcChain.xml><?xml version="1.0" encoding="utf-8"?>
<calcChain xmlns="http://schemas.openxmlformats.org/spreadsheetml/2006/main">
  <c r="G2" i="1"/>
  <c r="G3"/>
  <c r="G4"/>
  <c r="G5"/>
  <c r="G6"/>
  <c r="G7"/>
  <c r="G8"/>
  <c r="G11"/>
  <c r="G14"/>
  <c r="G17"/>
  <c r="G26" s="1"/>
  <c r="G20"/>
  <c r="G23"/>
  <c r="D26"/>
  <c r="D23"/>
  <c r="B14"/>
  <c r="C14" s="1"/>
  <c r="D14" s="1"/>
  <c r="C20"/>
  <c r="D20" s="1"/>
  <c r="C17"/>
  <c r="D17" s="1"/>
  <c r="M25"/>
  <c r="M21"/>
  <c r="M19"/>
  <c r="D29"/>
  <c r="D8"/>
  <c r="D7"/>
  <c r="D6"/>
  <c r="D5"/>
  <c r="D4"/>
  <c r="D3"/>
  <c r="D2"/>
  <c r="D11"/>
  <c r="D31" l="1"/>
  <c r="D33" s="1"/>
  <c r="D35" s="1"/>
</calcChain>
</file>

<file path=xl/comments1.xml><?xml version="1.0" encoding="utf-8"?>
<comments xmlns="http://schemas.openxmlformats.org/spreadsheetml/2006/main">
  <authors>
    <author>Yazar</author>
  </authors>
  <commentList>
    <comment ref="C17" author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SU M3 FİYATI
BÖLÜ
EURO KURU</t>
        </r>
      </text>
    </comment>
    <comment ref="C20" author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ELEKTRİK BİRİM FİYAT
BÖLÜ
EURO KURU</t>
        </r>
      </text>
    </comment>
    <comment ref="C23" author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VARSA 1
YOKSA 0 YAZ</t>
        </r>
      </text>
    </comment>
  </commentList>
</comments>
</file>

<file path=xl/sharedStrings.xml><?xml version="1.0" encoding="utf-8"?>
<sst xmlns="http://schemas.openxmlformats.org/spreadsheetml/2006/main" count="36" uniqueCount="33">
  <si>
    <t>YÜKSEK BASINÇ KEÇE SETİ</t>
  </si>
  <si>
    <t>DEŞARJ VALF YAYI</t>
  </si>
  <si>
    <t>DEŞARJ VALF SETİ</t>
  </si>
  <si>
    <t>EMİŞ HATTI BİLYA YATAĞI</t>
  </si>
  <si>
    <t>SİLİNDİR YATAKLAYICI SETİ</t>
  </si>
  <si>
    <t>ORIFICE</t>
  </si>
  <si>
    <t>NOZUL</t>
  </si>
  <si>
    <t>BİRİM €</t>
  </si>
  <si>
    <t>DEĞİŞİM SAATİ</t>
  </si>
  <si>
    <t>TOPLAM</t>
  </si>
  <si>
    <t>MALİYET / DAKİKA</t>
  </si>
  <si>
    <t>KUM KULLANIMI</t>
  </si>
  <si>
    <t>KULLANIM</t>
  </si>
  <si>
    <t>KESİM HIZI mm/dk</t>
  </si>
  <si>
    <t>KESİM UZUNLUĞU mm</t>
  </si>
  <si>
    <t>ELEMAN</t>
  </si>
  <si>
    <t>MAAŞ</t>
  </si>
  <si>
    <t>TOPLAM MALİYET</t>
  </si>
  <si>
    <t>SU</t>
  </si>
  <si>
    <t>ELEKTRİK</t>
  </si>
  <si>
    <t>SU TÜKETİMİ m3 /dk</t>
  </si>
  <si>
    <t>SU m3 /€</t>
  </si>
  <si>
    <t>ELEKTRİK TÜKETİMİ Kw /saat</t>
  </si>
  <si>
    <t>ELEKTRİK BİRİM FİYAT</t>
  </si>
  <si>
    <t>AMORTİSMAN</t>
  </si>
  <si>
    <t>MALİYET</t>
  </si>
  <si>
    <t>GENEL GİDER %15</t>
  </si>
  <si>
    <t>Kâr %50</t>
  </si>
  <si>
    <t>EURO</t>
  </si>
  <si>
    <t>SU BİRİM</t>
  </si>
  <si>
    <t>ELEKTRİK BİRİM</t>
  </si>
  <si>
    <t>TEZGAH BEDELİ</t>
  </si>
  <si>
    <t>VAR / YOK</t>
  </si>
</sst>
</file>

<file path=xl/styles.xml><?xml version="1.0" encoding="utf-8"?>
<styleSheet xmlns="http://schemas.openxmlformats.org/spreadsheetml/2006/main">
  <numFmts count="13">
    <numFmt numFmtId="43" formatCode="_-* #,##0.00_-;\-* #,##0.00_-;_-* &quot;-&quot;??_-;_-@_-"/>
    <numFmt numFmtId="164" formatCode="#,##0.00\ &quot;€&quot;"/>
    <numFmt numFmtId="165" formatCode="#,##0\ &quot;SAAT&quot;"/>
    <numFmt numFmtId="175" formatCode="#,##0.00\ &quot;€ / DK&quot;"/>
    <numFmt numFmtId="176" formatCode="#,##0.00\ &quot;€ / KG&quot;"/>
    <numFmt numFmtId="178" formatCode="#,##0.00\ &quot;KG / DK&quot;"/>
    <numFmt numFmtId="180" formatCode="#,##0.0000\ &quot;€ / DK&quot;"/>
    <numFmt numFmtId="185" formatCode="0.00\ &quot;MM&quot;"/>
    <numFmt numFmtId="186" formatCode="#,##0\ &quot; mm /dk&quot;"/>
    <numFmt numFmtId="190" formatCode="#,##0.00\ &quot;DK&quot;"/>
    <numFmt numFmtId="191" formatCode="#,##0.00\ &quot;€ / AY&quot;"/>
    <numFmt numFmtId="193" formatCode="#,##0.00\ &quot;kw&quot;"/>
    <numFmt numFmtId="194" formatCode="#,##0.000\ &quot;m3&quot;"/>
  </numFmts>
  <fonts count="5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9"/>
      <color theme="1"/>
      <name val="Arial"/>
      <family val="2"/>
      <charset val="162"/>
    </font>
    <font>
      <sz val="9"/>
      <color indexed="81"/>
      <name val="Tahoma"/>
      <family val="2"/>
      <charset val="162"/>
    </font>
    <font>
      <b/>
      <sz val="9"/>
      <color indexed="81"/>
      <name val="Tahoma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164" fontId="0" fillId="0" borderId="0" xfId="0" applyNumberFormat="1"/>
    <xf numFmtId="165" fontId="0" fillId="0" borderId="0" xfId="0" applyNumberFormat="1"/>
    <xf numFmtId="175" fontId="0" fillId="0" borderId="0" xfId="0" applyNumberFormat="1"/>
    <xf numFmtId="180" fontId="0" fillId="0" borderId="0" xfId="0" applyNumberFormat="1"/>
    <xf numFmtId="190" fontId="0" fillId="0" borderId="0" xfId="0" applyNumberFormat="1"/>
    <xf numFmtId="191" fontId="0" fillId="0" borderId="0" xfId="0" applyNumberFormat="1"/>
    <xf numFmtId="193" fontId="0" fillId="0" borderId="0" xfId="0" applyNumberFormat="1"/>
    <xf numFmtId="164" fontId="0" fillId="2" borderId="0" xfId="0" applyNumberFormat="1" applyFill="1"/>
    <xf numFmtId="178" fontId="0" fillId="2" borderId="0" xfId="0" applyNumberFormat="1" applyFill="1"/>
    <xf numFmtId="176" fontId="0" fillId="2" borderId="0" xfId="0" applyNumberFormat="1" applyFill="1"/>
    <xf numFmtId="194" fontId="0" fillId="0" borderId="0" xfId="0" applyNumberFormat="1"/>
    <xf numFmtId="185" fontId="2" fillId="2" borderId="0" xfId="0" applyNumberFormat="1" applyFont="1" applyFill="1"/>
    <xf numFmtId="186" fontId="0" fillId="2" borderId="0" xfId="0" applyNumberFormat="1" applyFill="1"/>
    <xf numFmtId="164" fontId="0" fillId="0" borderId="0" xfId="0" applyNumberFormat="1" applyFill="1"/>
    <xf numFmtId="43" fontId="0" fillId="2" borderId="0" xfId="1" applyFont="1" applyFill="1"/>
    <xf numFmtId="0" fontId="0" fillId="2" borderId="0" xfId="0" applyFill="1"/>
    <xf numFmtId="191" fontId="0" fillId="0" borderId="0" xfId="0" applyNumberFormat="1" applyFill="1"/>
  </cellXfs>
  <cellStyles count="2">
    <cellStyle name="Binlik Ayracı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5"/>
  <sheetViews>
    <sheetView tabSelected="1" workbookViewId="0">
      <selection activeCell="I9" sqref="I9"/>
    </sheetView>
  </sheetViews>
  <sheetFormatPr defaultRowHeight="15"/>
  <cols>
    <col min="1" max="1" width="23.7109375" bestFit="1" customWidth="1"/>
    <col min="2" max="2" width="26.140625" style="1" bestFit="1" customWidth="1"/>
    <col min="3" max="3" width="20" style="2" bestFit="1" customWidth="1"/>
    <col min="4" max="4" width="17" bestFit="1" customWidth="1"/>
    <col min="11" max="11" width="14.5703125" bestFit="1" customWidth="1"/>
  </cols>
  <sheetData>
    <row r="1" spans="1:12">
      <c r="B1" s="1" t="s">
        <v>7</v>
      </c>
      <c r="C1" s="2" t="s">
        <v>8</v>
      </c>
      <c r="D1" t="s">
        <v>10</v>
      </c>
      <c r="K1" t="s">
        <v>28</v>
      </c>
      <c r="L1" s="16">
        <v>21.5</v>
      </c>
    </row>
    <row r="2" spans="1:12">
      <c r="A2" t="s">
        <v>0</v>
      </c>
      <c r="B2" s="8">
        <v>81</v>
      </c>
      <c r="C2" s="2">
        <v>250</v>
      </c>
      <c r="D2" s="4">
        <f>+B2/C2/60</f>
        <v>5.4000000000000003E-3</v>
      </c>
      <c r="G2">
        <f>+D2*$D$29</f>
        <v>1.35</v>
      </c>
      <c r="K2" t="s">
        <v>29</v>
      </c>
      <c r="L2" s="16">
        <v>15.58</v>
      </c>
    </row>
    <row r="3" spans="1:12">
      <c r="A3" t="s">
        <v>1</v>
      </c>
      <c r="B3" s="8">
        <v>3</v>
      </c>
      <c r="C3" s="2">
        <v>250</v>
      </c>
      <c r="D3" s="4">
        <f>+B3/C3/60</f>
        <v>2.0000000000000001E-4</v>
      </c>
      <c r="G3">
        <f t="shared" ref="G3:G8" si="0">+D3*$D$29</f>
        <v>0.05</v>
      </c>
      <c r="K3" t="s">
        <v>30</v>
      </c>
      <c r="L3" s="16">
        <v>2.27</v>
      </c>
    </row>
    <row r="4" spans="1:12">
      <c r="A4" t="s">
        <v>2</v>
      </c>
      <c r="B4" s="8">
        <v>123</v>
      </c>
      <c r="C4" s="2">
        <v>250</v>
      </c>
      <c r="D4" s="4">
        <f>+B4/C4/60</f>
        <v>8.2000000000000007E-3</v>
      </c>
      <c r="G4">
        <f t="shared" si="0"/>
        <v>2.0500000000000003</v>
      </c>
      <c r="K4" t="s">
        <v>16</v>
      </c>
      <c r="L4" s="16">
        <v>14000</v>
      </c>
    </row>
    <row r="5" spans="1:12">
      <c r="A5" t="s">
        <v>3</v>
      </c>
      <c r="B5" s="8">
        <v>40</v>
      </c>
      <c r="C5" s="2">
        <v>250</v>
      </c>
      <c r="D5" s="4">
        <f>+B5/C5/60</f>
        <v>2.6666666666666666E-3</v>
      </c>
      <c r="G5">
        <f t="shared" si="0"/>
        <v>0.66666666666666663</v>
      </c>
    </row>
    <row r="6" spans="1:12">
      <c r="A6" t="s">
        <v>4</v>
      </c>
      <c r="B6" s="8">
        <v>193</v>
      </c>
      <c r="C6" s="2">
        <v>500</v>
      </c>
      <c r="D6" s="4">
        <f>+B6/C6/60</f>
        <v>6.4333333333333334E-3</v>
      </c>
      <c r="G6">
        <f t="shared" si="0"/>
        <v>1.6083333333333334</v>
      </c>
    </row>
    <row r="7" spans="1:12">
      <c r="A7" t="s">
        <v>5</v>
      </c>
      <c r="B7" s="8">
        <v>20</v>
      </c>
      <c r="C7" s="2">
        <v>100</v>
      </c>
      <c r="D7" s="4">
        <f>+B7/C7/60</f>
        <v>3.3333333333333335E-3</v>
      </c>
      <c r="G7">
        <f t="shared" si="0"/>
        <v>0.83333333333333337</v>
      </c>
    </row>
    <row r="8" spans="1:12">
      <c r="A8" t="s">
        <v>6</v>
      </c>
      <c r="B8" s="8">
        <v>120</v>
      </c>
      <c r="C8" s="2">
        <v>24</v>
      </c>
      <c r="D8" s="4">
        <f>+B8/C8/60</f>
        <v>8.3333333333333329E-2</v>
      </c>
      <c r="G8">
        <f t="shared" si="0"/>
        <v>20.833333333333332</v>
      </c>
    </row>
    <row r="10" spans="1:12">
      <c r="B10" s="1" t="s">
        <v>7</v>
      </c>
      <c r="C10" s="2" t="s">
        <v>12</v>
      </c>
      <c r="D10" t="s">
        <v>10</v>
      </c>
    </row>
    <row r="11" spans="1:12">
      <c r="A11" t="s">
        <v>11</v>
      </c>
      <c r="B11" s="10">
        <v>0.65</v>
      </c>
      <c r="C11" s="9">
        <v>0.4</v>
      </c>
      <c r="D11" s="4">
        <f>B11*C11</f>
        <v>0.26</v>
      </c>
      <c r="G11">
        <f t="shared" ref="G11" si="1">+D11*$D$29</f>
        <v>65</v>
      </c>
    </row>
    <row r="13" spans="1:12">
      <c r="B13" s="1" t="s">
        <v>16</v>
      </c>
      <c r="C13" s="2" t="s">
        <v>17</v>
      </c>
    </row>
    <row r="14" spans="1:12">
      <c r="A14" t="s">
        <v>15</v>
      </c>
      <c r="B14" s="17">
        <f>$L$4/$L$1</f>
        <v>651.16279069767438</v>
      </c>
      <c r="C14" s="6">
        <f>+B14/0.65</f>
        <v>1001.7889087656529</v>
      </c>
      <c r="D14" s="4">
        <f>+C14/255/60</f>
        <v>6.5476399265728943E-2</v>
      </c>
      <c r="G14">
        <f t="shared" ref="G14" si="2">+D14*$D$29</f>
        <v>16.369099816432236</v>
      </c>
    </row>
    <row r="16" spans="1:12">
      <c r="B16" s="1" t="s">
        <v>20</v>
      </c>
      <c r="C16" s="1" t="s">
        <v>21</v>
      </c>
    </row>
    <row r="17" spans="1:13">
      <c r="A17" t="s">
        <v>18</v>
      </c>
      <c r="B17" s="11">
        <v>8.0000000000000002E-3</v>
      </c>
      <c r="C17" s="14">
        <f>$L$2/$L$1</f>
        <v>0.72465116279069763</v>
      </c>
      <c r="D17" s="4">
        <f>+C17/60</f>
        <v>1.2077519379844961E-2</v>
      </c>
      <c r="G17">
        <f t="shared" ref="G17" si="3">+D17*$D$29</f>
        <v>3.0193798449612403</v>
      </c>
      <c r="M17">
        <v>428226</v>
      </c>
    </row>
    <row r="18" spans="1:13">
      <c r="M18">
        <v>12</v>
      </c>
    </row>
    <row r="19" spans="1:13">
      <c r="B19" s="1" t="s">
        <v>22</v>
      </c>
      <c r="C19" s="2" t="s">
        <v>23</v>
      </c>
      <c r="M19">
        <f>+M17/M18</f>
        <v>35685.5</v>
      </c>
    </row>
    <row r="20" spans="1:13">
      <c r="A20" t="s">
        <v>19</v>
      </c>
      <c r="B20" s="7">
        <v>7.5</v>
      </c>
      <c r="C20" s="14">
        <f>$L$3/$L$1</f>
        <v>0.1055813953488372</v>
      </c>
      <c r="D20" s="4">
        <f>+B20*C20/60</f>
        <v>1.319767441860465E-2</v>
      </c>
      <c r="G20">
        <f t="shared" ref="G20" si="4">+D20*$D$29</f>
        <v>3.2994186046511627</v>
      </c>
      <c r="M20">
        <v>225</v>
      </c>
    </row>
    <row r="21" spans="1:13">
      <c r="M21">
        <f>+M19/M20</f>
        <v>158.60222222222222</v>
      </c>
    </row>
    <row r="22" spans="1:13">
      <c r="B22" s="1" t="s">
        <v>31</v>
      </c>
      <c r="C22" s="2" t="s">
        <v>32</v>
      </c>
    </row>
    <row r="23" spans="1:13">
      <c r="A23" t="s">
        <v>24</v>
      </c>
      <c r="B23" s="1">
        <v>210000</v>
      </c>
      <c r="C23" s="15">
        <v>0</v>
      </c>
      <c r="D23" s="4">
        <f>+B23*C23/120/225/60</f>
        <v>0</v>
      </c>
      <c r="G23">
        <f t="shared" ref="G23" si="5">+D23*$D$29</f>
        <v>0</v>
      </c>
    </row>
    <row r="25" spans="1:13">
      <c r="M25">
        <f>+M21/21.5</f>
        <v>7.376847545219638</v>
      </c>
    </row>
    <row r="26" spans="1:13">
      <c r="C26" s="2" t="s">
        <v>9</v>
      </c>
      <c r="D26" s="3">
        <f>SUM(D1:D25)</f>
        <v>0.46031825973084523</v>
      </c>
      <c r="G26">
        <f>SUM(G2:G25)</f>
        <v>115.07956493271131</v>
      </c>
    </row>
    <row r="27" spans="1:13">
      <c r="D27" s="3"/>
    </row>
    <row r="28" spans="1:13">
      <c r="B28" s="1" t="s">
        <v>14</v>
      </c>
      <c r="C28" s="2" t="s">
        <v>13</v>
      </c>
    </row>
    <row r="29" spans="1:13">
      <c r="B29" s="12">
        <v>100000</v>
      </c>
      <c r="C29" s="13">
        <v>400</v>
      </c>
      <c r="D29" s="5">
        <f>+B29/C29</f>
        <v>250</v>
      </c>
    </row>
    <row r="31" spans="1:13">
      <c r="B31" s="2" t="s">
        <v>25</v>
      </c>
      <c r="D31" s="14">
        <f>+D26*D29</f>
        <v>115.07956493271131</v>
      </c>
    </row>
    <row r="32" spans="1:13">
      <c r="B32" s="2"/>
    </row>
    <row r="33" spans="2:4">
      <c r="B33" s="2" t="s">
        <v>26</v>
      </c>
      <c r="C33" s="15">
        <v>1.1499999999999999</v>
      </c>
      <c r="D33" s="14">
        <f>+D31*C33</f>
        <v>132.341499672618</v>
      </c>
    </row>
    <row r="34" spans="2:4">
      <c r="B34" s="2"/>
    </row>
    <row r="35" spans="2:4">
      <c r="B35" s="2" t="s">
        <v>27</v>
      </c>
      <c r="C35" s="15">
        <v>1.5</v>
      </c>
      <c r="D35" s="14">
        <f>+C35*D33</f>
        <v>198.512249508927</v>
      </c>
    </row>
  </sheetData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2023-04-28T14:33:06Z</dcterms:modified>
</cp:coreProperties>
</file>